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435" tabRatio="458" activeTab="0"/>
  </bookViews>
  <sheets>
    <sheet name="водолазы" sheetId="2" r:id="rId1"/>
  </sheets>
  <definedNames>
    <definedName name="_xlnm.Print_Area" localSheetId="0">'водолазы'!$A$1:$K$58</definedName>
  </definedNames>
  <calcPr calcId="152511"/>
</workbook>
</file>

<file path=xl/sharedStrings.xml><?xml version="1.0" encoding="utf-8"?>
<sst xmlns="http://schemas.openxmlformats.org/spreadsheetml/2006/main" count="56" uniqueCount="53">
  <si>
    <t>Наименование должностей исполнителей</t>
  </si>
  <si>
    <t>Индекс уровня зарплаты специалистов-исполнителей работы</t>
  </si>
  <si>
    <t>№ п/п</t>
  </si>
  <si>
    <t>Продолжительность разработки (дни)</t>
  </si>
  <si>
    <t>Численность исполнителей (чел.)</t>
  </si>
  <si>
    <t xml:space="preserve">Фактическое время участия исполнителя в работе Тф,    дни </t>
  </si>
  <si>
    <t>Плановая продолжительность выполнения работы Тп, дни</t>
  </si>
  <si>
    <t>Численность группы исполнителей с одинаковым уровнем зарплаты Чi, чел</t>
  </si>
  <si>
    <t>ИТОГО</t>
  </si>
  <si>
    <t>Кол-во рабочих дней в месяце, дни</t>
  </si>
  <si>
    <t>Удельный вес зарплаты в себестоимости работ - Кз, %</t>
  </si>
  <si>
    <t>Среднемесячная зарплата исполнителей, руб</t>
  </si>
  <si>
    <t>Коэффициент квалификации (участия) Ккв(уч)</t>
  </si>
  <si>
    <t>Расчет коэффициента квалификации (участия) исполнителей, участвующих в выполнении работ(услуг)</t>
  </si>
  <si>
    <t>Стоимость работ в текущих ценах с НДС, руб.</t>
  </si>
  <si>
    <t>Среднедневная зарплата исполнителей [гр2/гр3] руб.</t>
  </si>
  <si>
    <t>Коэффициент квалификации (участия) специалистов Ккв(уч) [гр3/гр4*гр6*гр5]</t>
  </si>
  <si>
    <t xml:space="preserve">Смета № 1 </t>
  </si>
  <si>
    <t>Подводно-техническое водолазное обследование подземного кабельного коллектора.</t>
  </si>
  <si>
    <t>Подготовительные работы. Проверка технической документации. Разработка алгоритма (программы) выполнения обследования сооружения.</t>
  </si>
  <si>
    <t>Расчет стоимости проводимых работ(услуг) в базовом уровне цен</t>
  </si>
  <si>
    <t>Рентабельность, %</t>
  </si>
  <si>
    <t>Среднедневная единичная выработка, руб.
Вср(2000)
(гр. 4 ∙ (1 + гр. 6)) / гр. 5</t>
  </si>
  <si>
    <t xml:space="preserve">Вазовая цена, руб.
Цб(2000)
(гр. 7 ∙ гр. 8 ∙ гр. 9 ∙ гр. 10)
</t>
  </si>
  <si>
    <t>Главный специалист (Водолаз)</t>
  </si>
  <si>
    <t>Измерительный (инструментальный) контроль сооружения, определение характера повреждений с выполнением замеров.</t>
  </si>
  <si>
    <t xml:space="preserve">Видеозапись сооружения в условиях стесненностии, отсутствия видимости. </t>
  </si>
  <si>
    <t xml:space="preserve">Составление ведомости выявленных дефектов, повреждений и неисправностей. Камеральная обработка результатов обследования. </t>
  </si>
  <si>
    <t>Обработка и монтаж результатов видеосъемки. Составление технического отчета с заключением о техническом состоянии сооружения и его годности к эксплуатации.</t>
  </si>
  <si>
    <t>Стоимость работ в текущих ценах без НДС (гр2*гр3), руб.</t>
  </si>
  <si>
    <t>Общая стоимость выполняемых работ (услуг) в базовых ценах, руб.</t>
  </si>
  <si>
    <t xml:space="preserve">Смета составлена в соответствии с "Методикой  расчета стоимости научных,  нормативно-методических, проектных  и других видов работ (услуг),  </t>
  </si>
  <si>
    <r>
      <t xml:space="preserve">осуществляемых с привлечением средств  бюджета города Москвы  (на основании нормируемых трудозатрат)" </t>
    </r>
    <r>
      <rPr>
        <b/>
        <sz val="12"/>
        <rFont val="Times New Roman"/>
        <family val="1"/>
      </rPr>
      <t>МРР-3.2.67.02-13</t>
    </r>
  </si>
  <si>
    <t xml:space="preserve">Начальник отделения </t>
  </si>
  <si>
    <t>Заказчик:</t>
  </si>
  <si>
    <t>Подрядчик:</t>
  </si>
  <si>
    <t>_________________________________</t>
  </si>
  <si>
    <t>Руководитель группы (Руководитель спусков - водолазный специалист)</t>
  </si>
  <si>
    <r>
      <t>Приведенное значение коэффициента квалификации (участия) специалистов Ккв [</t>
    </r>
    <r>
      <rPr>
        <b/>
        <sz val="11"/>
        <rFont val="Calibri"/>
        <family val="2"/>
      </rPr>
      <t>∑</t>
    </r>
    <r>
      <rPr>
        <b/>
        <sz val="11"/>
        <rFont val="Times New Roman"/>
        <family val="1"/>
      </rPr>
      <t>гр7/</t>
    </r>
    <r>
      <rPr>
        <b/>
        <sz val="11"/>
        <rFont val="Calibri"/>
        <family val="2"/>
      </rPr>
      <t>∑</t>
    </r>
    <r>
      <rPr>
        <b/>
        <sz val="11"/>
        <rFont val="Times New Roman"/>
        <family val="1"/>
      </rPr>
      <t>гр5]</t>
    </r>
  </si>
  <si>
    <t>Главный специалист (камеральные работы)</t>
  </si>
  <si>
    <t>Ведущий специалист (камеральные работы)</t>
  </si>
  <si>
    <t>Главный специалист (Оператор МТПА)</t>
  </si>
  <si>
    <t>Ведущий пециалист (Помощник оператора МТПА)</t>
  </si>
  <si>
    <t>Технический специалист (специалист II категории)</t>
  </si>
  <si>
    <t>Состав работ:</t>
  </si>
  <si>
    <t>Определение общей стоимости работ (услуг) в ценах по состоянию на III квартал 2016 г.</t>
  </si>
  <si>
    <t xml:space="preserve">Коэффициент пересчета базовой стоимости работ по состоянию на III квартал 2016 г, осуществляемых с привлечением средств бюджета города Москвы (Распоряжение Департамента экономической политики и развития г. Москвы от 30.12.2015 №55-Р) </t>
  </si>
  <si>
    <t>В соответствии с  таблицей 2.2 МРР-3.2.67.02-13:</t>
  </si>
  <si>
    <t>В соответствии с  пунктом 2.1 МРР-3.2.67.02-13:</t>
  </si>
  <si>
    <t>В соответствии с  пунктом 2.5 МРР-3.2.67.02-13:</t>
  </si>
  <si>
    <t xml:space="preserve">Разбивка обследуемого сооружения на участки. Визуальный контроль сооружения с выявлением состояния конструкций в условиях стесненностии, </t>
  </si>
  <si>
    <t xml:space="preserve">отсутствия видимости. Определение фактического технического состояния сооружения, определение физического износа конструкций и сооружения в целом </t>
  </si>
  <si>
    <t xml:space="preserve">в условиях стесненностии, отсутствия видимости. Выявление дефектов, повреждений и неисправностей в условиях стесненностии, отсутствия видимости.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</si>
</sst>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7"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center" vertical="top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Alignment="1">
      <alignment horizontal="right"/>
    </xf>
    <xf numFmtId="2" fontId="5" fillId="0" borderId="3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vertical="top"/>
    </xf>
    <xf numFmtId="2" fontId="3" fillId="0" borderId="0" xfId="0" applyNumberFormat="1" applyFont="1" applyBorder="1" applyAlignment="1">
      <alignment horizontal="right" vertical="top" wrapText="1"/>
    </xf>
    <xf numFmtId="43" fontId="2" fillId="0" borderId="0" xfId="20" applyFont="1" applyBorder="1" applyAlignment="1">
      <alignment horizontal="right" vertical="top" wrapText="1"/>
    </xf>
    <xf numFmtId="0" fontId="4" fillId="0" borderId="3" xfId="0" applyFont="1" applyBorder="1" applyAlignment="1">
      <alignment vertical="center"/>
    </xf>
    <xf numFmtId="1" fontId="5" fillId="0" borderId="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5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/>
    </xf>
    <xf numFmtId="4" fontId="2" fillId="0" borderId="0" xfId="0" applyNumberFormat="1" applyFont="1" applyFill="1" applyAlignment="1">
      <alignment/>
    </xf>
    <xf numFmtId="164" fontId="2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left" vertical="top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2" fontId="5" fillId="0" borderId="6" xfId="0" applyNumberFormat="1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K64"/>
  <sheetViews>
    <sheetView tabSelected="1" view="pageBreakPreview" zoomScale="90" zoomScaleSheetLayoutView="90" workbookViewId="0" topLeftCell="A1">
      <selection activeCell="B20" sqref="B20"/>
    </sheetView>
  </sheetViews>
  <sheetFormatPr defaultColWidth="10.16015625" defaultRowHeight="15" customHeight="1"/>
  <cols>
    <col min="1" max="1" width="5" style="2" customWidth="1"/>
    <col min="2" max="2" width="19.5" style="2" customWidth="1"/>
    <col min="3" max="3" width="18.16015625" style="2" customWidth="1"/>
    <col min="4" max="4" width="20.16015625" style="2" customWidth="1"/>
    <col min="5" max="5" width="18.66015625" style="2" customWidth="1"/>
    <col min="6" max="6" width="17.5" style="2" customWidth="1"/>
    <col min="7" max="7" width="18.16015625" style="2" customWidth="1"/>
    <col min="8" max="8" width="17" style="2" customWidth="1"/>
    <col min="9" max="9" width="17.33203125" style="2" customWidth="1"/>
    <col min="10" max="10" width="19.83203125" style="2" customWidth="1"/>
    <col min="11" max="11" width="21.16015625" style="2" customWidth="1"/>
    <col min="12" max="12" width="23.33203125" style="3" customWidth="1"/>
    <col min="13" max="16384" width="10.16015625" style="3" customWidth="1"/>
  </cols>
  <sheetData>
    <row r="2" spans="9:10" ht="15" customHeight="1">
      <c r="I2" s="9"/>
      <c r="J2" s="9"/>
    </row>
    <row r="3" spans="1:11" ht="15" customHeight="1">
      <c r="A3" s="105" t="s">
        <v>17</v>
      </c>
      <c r="B3" s="105"/>
      <c r="C3" s="105"/>
      <c r="D3" s="105"/>
      <c r="E3" s="105"/>
      <c r="F3" s="105"/>
      <c r="G3" s="105"/>
      <c r="H3" s="105"/>
      <c r="I3" s="105"/>
      <c r="J3" s="105"/>
      <c r="K3" s="8"/>
    </row>
    <row r="4" spans="1:11" ht="15.75">
      <c r="A4" s="106" t="s">
        <v>18</v>
      </c>
      <c r="B4" s="106"/>
      <c r="C4" s="106"/>
      <c r="D4" s="106"/>
      <c r="E4" s="106"/>
      <c r="F4" s="106"/>
      <c r="G4" s="106"/>
      <c r="H4" s="106"/>
      <c r="I4" s="106"/>
      <c r="J4" s="106"/>
      <c r="K4" s="8"/>
    </row>
    <row r="5" spans="1:11" ht="15.75">
      <c r="A5" s="78"/>
      <c r="B5" s="78"/>
      <c r="C5" s="78"/>
      <c r="D5" s="78"/>
      <c r="E5" s="78"/>
      <c r="F5" s="78"/>
      <c r="G5" s="78"/>
      <c r="H5" s="78"/>
      <c r="I5" s="78"/>
      <c r="J5" s="78"/>
      <c r="K5" s="8"/>
    </row>
    <row r="6" spans="1:11" ht="15.75">
      <c r="A6" s="78"/>
      <c r="B6" s="80" t="s">
        <v>34</v>
      </c>
      <c r="C6" s="81" t="s">
        <v>36</v>
      </c>
      <c r="D6" s="78"/>
      <c r="E6" s="78"/>
      <c r="F6" s="78"/>
      <c r="G6" s="78"/>
      <c r="H6" s="78"/>
      <c r="I6" s="78"/>
      <c r="J6" s="78"/>
      <c r="K6" s="8"/>
    </row>
    <row r="7" spans="1:11" ht="15.75">
      <c r="A7" s="78"/>
      <c r="B7" s="80"/>
      <c r="C7" s="81"/>
      <c r="D7" s="78"/>
      <c r="E7" s="78"/>
      <c r="F7" s="78"/>
      <c r="G7" s="78"/>
      <c r="H7" s="78"/>
      <c r="I7" s="78"/>
      <c r="J7" s="78"/>
      <c r="K7" s="8"/>
    </row>
    <row r="8" spans="1:11" ht="15.75">
      <c r="A8" s="78"/>
      <c r="B8" s="80" t="s">
        <v>35</v>
      </c>
      <c r="C8" s="81" t="s">
        <v>36</v>
      </c>
      <c r="D8" s="78"/>
      <c r="E8" s="78"/>
      <c r="F8" s="78"/>
      <c r="G8" s="78"/>
      <c r="H8" s="78"/>
      <c r="I8" s="78"/>
      <c r="J8" s="78"/>
      <c r="K8" s="8"/>
    </row>
    <row r="9" spans="1:11" ht="9.75" customHeight="1">
      <c r="A9" s="45"/>
      <c r="B9" s="46"/>
      <c r="C9" s="47"/>
      <c r="D9" s="47"/>
      <c r="E9" s="47"/>
      <c r="F9" s="47"/>
      <c r="G9" s="48"/>
      <c r="H9" s="49"/>
      <c r="I9" s="48"/>
      <c r="J9" s="50"/>
      <c r="K9" s="8"/>
    </row>
    <row r="10" spans="1:11" ht="9.75" customHeight="1">
      <c r="A10" s="45"/>
      <c r="B10" s="46"/>
      <c r="C10" s="47"/>
      <c r="D10" s="47"/>
      <c r="E10" s="47"/>
      <c r="F10" s="47"/>
      <c r="G10" s="48"/>
      <c r="H10" s="49"/>
      <c r="I10" s="48"/>
      <c r="J10" s="50"/>
      <c r="K10" s="8"/>
    </row>
    <row r="11" spans="1:11" ht="15.75">
      <c r="A11" s="45"/>
      <c r="B11" s="51" t="s">
        <v>31</v>
      </c>
      <c r="C11" s="47"/>
      <c r="D11" s="47"/>
      <c r="E11" s="47"/>
      <c r="F11" s="47"/>
      <c r="G11" s="48"/>
      <c r="H11" s="49"/>
      <c r="I11" s="48"/>
      <c r="J11" s="50"/>
      <c r="K11" s="8"/>
    </row>
    <row r="12" spans="1:11" ht="15.75">
      <c r="A12" s="45"/>
      <c r="B12" s="51" t="s">
        <v>32</v>
      </c>
      <c r="C12" s="47"/>
      <c r="D12" s="47"/>
      <c r="E12" s="47"/>
      <c r="F12" s="47"/>
      <c r="G12" s="48"/>
      <c r="H12" s="49"/>
      <c r="I12" s="48"/>
      <c r="J12" s="50"/>
      <c r="K12" s="8"/>
    </row>
    <row r="13" spans="1:11" ht="15.75">
      <c r="A13" s="45"/>
      <c r="B13" s="51"/>
      <c r="C13" s="47"/>
      <c r="D13" s="47"/>
      <c r="E13" s="47"/>
      <c r="F13" s="47"/>
      <c r="G13" s="48"/>
      <c r="H13" s="49"/>
      <c r="I13" s="48"/>
      <c r="J13" s="50"/>
      <c r="K13" s="8"/>
    </row>
    <row r="14" spans="1:11" ht="15.75">
      <c r="A14" s="45"/>
      <c r="B14" s="79" t="s">
        <v>44</v>
      </c>
      <c r="C14" s="47"/>
      <c r="D14" s="47"/>
      <c r="E14" s="47"/>
      <c r="F14" s="47"/>
      <c r="G14" s="48"/>
      <c r="H14" s="49"/>
      <c r="I14" s="48"/>
      <c r="J14" s="50"/>
      <c r="K14" s="8"/>
    </row>
    <row r="15" spans="1:11" ht="14.25" customHeight="1">
      <c r="A15" s="74">
        <v>1</v>
      </c>
      <c r="B15" s="51" t="s">
        <v>19</v>
      </c>
      <c r="C15" s="47"/>
      <c r="D15" s="47"/>
      <c r="E15" s="47"/>
      <c r="F15" s="47"/>
      <c r="G15" s="48"/>
      <c r="H15" s="49"/>
      <c r="I15" s="48"/>
      <c r="J15" s="50"/>
      <c r="K15" s="8"/>
    </row>
    <row r="16" spans="1:11" ht="14.25" customHeight="1">
      <c r="A16" s="74"/>
      <c r="B16" s="51"/>
      <c r="C16" s="47"/>
      <c r="D16" s="47"/>
      <c r="E16" s="47"/>
      <c r="F16" s="47"/>
      <c r="G16" s="48"/>
      <c r="H16" s="49"/>
      <c r="I16" s="48"/>
      <c r="J16" s="50"/>
      <c r="K16" s="8"/>
    </row>
    <row r="17" spans="1:6" ht="15" customHeight="1">
      <c r="A17" s="36">
        <v>2</v>
      </c>
      <c r="B17" s="3" t="s">
        <v>50</v>
      </c>
      <c r="C17" s="36"/>
      <c r="D17" s="36"/>
      <c r="E17" s="36"/>
      <c r="F17" s="36"/>
    </row>
    <row r="18" spans="1:6" ht="15" customHeight="1">
      <c r="A18" s="43"/>
      <c r="B18" s="3" t="s">
        <v>51</v>
      </c>
      <c r="C18" s="43"/>
      <c r="D18" s="43"/>
      <c r="E18" s="43"/>
      <c r="F18" s="43"/>
    </row>
    <row r="19" spans="1:6" ht="15" customHeight="1">
      <c r="A19" s="43"/>
      <c r="B19" s="3" t="s">
        <v>52</v>
      </c>
      <c r="C19" s="43"/>
      <c r="D19" s="43"/>
      <c r="E19" s="43"/>
      <c r="F19" s="43"/>
    </row>
    <row r="20" spans="1:6" ht="15" customHeight="1">
      <c r="A20" s="43"/>
      <c r="B20" s="3" t="s">
        <v>26</v>
      </c>
      <c r="C20" s="43"/>
      <c r="D20" s="43"/>
      <c r="E20" s="43"/>
      <c r="F20" s="43"/>
    </row>
    <row r="21" spans="1:6" ht="15" customHeight="1">
      <c r="A21" s="43"/>
      <c r="B21" s="3"/>
      <c r="C21" s="43"/>
      <c r="D21" s="43"/>
      <c r="E21" s="43"/>
      <c r="F21" s="43"/>
    </row>
    <row r="22" spans="1:6" ht="15" customHeight="1">
      <c r="A22" s="43">
        <v>3</v>
      </c>
      <c r="B22" s="3" t="s">
        <v>25</v>
      </c>
      <c r="C22" s="43"/>
      <c r="D22" s="43"/>
      <c r="E22" s="43"/>
      <c r="F22" s="43"/>
    </row>
    <row r="23" spans="1:6" ht="15" customHeight="1">
      <c r="A23" s="43"/>
      <c r="B23" s="3"/>
      <c r="C23" s="43"/>
      <c r="D23" s="43"/>
      <c r="E23" s="43"/>
      <c r="F23" s="43"/>
    </row>
    <row r="24" spans="1:11" ht="15.75">
      <c r="A24" s="74">
        <v>4</v>
      </c>
      <c r="B24" s="51" t="s">
        <v>27</v>
      </c>
      <c r="C24" s="47"/>
      <c r="D24" s="47"/>
      <c r="E24" s="47"/>
      <c r="F24" s="47"/>
      <c r="G24" s="48"/>
      <c r="H24" s="49"/>
      <c r="I24" s="48"/>
      <c r="J24" s="50"/>
      <c r="K24" s="8"/>
    </row>
    <row r="25" spans="1:11" ht="15.75">
      <c r="A25" s="74"/>
      <c r="B25" s="51" t="s">
        <v>28</v>
      </c>
      <c r="C25" s="47"/>
      <c r="D25" s="47"/>
      <c r="E25" s="47"/>
      <c r="F25" s="47"/>
      <c r="G25" s="48"/>
      <c r="H25" s="49"/>
      <c r="I25" s="48"/>
      <c r="J25" s="50"/>
      <c r="K25" s="8"/>
    </row>
    <row r="26" spans="1:11" ht="15.75">
      <c r="A26" s="10"/>
      <c r="B26" s="11"/>
      <c r="C26" s="12"/>
      <c r="D26" s="12"/>
      <c r="E26" s="12"/>
      <c r="F26" s="12"/>
      <c r="G26" s="13"/>
      <c r="H26" s="14"/>
      <c r="I26" s="13"/>
      <c r="J26" s="15"/>
      <c r="K26" s="8"/>
    </row>
    <row r="27" spans="1:11" ht="15.75">
      <c r="A27" s="10"/>
      <c r="B27" s="79" t="s">
        <v>47</v>
      </c>
      <c r="C27" s="12"/>
      <c r="D27" s="12"/>
      <c r="E27" s="12"/>
      <c r="F27" s="12"/>
      <c r="G27" s="13"/>
      <c r="H27" s="14"/>
      <c r="I27" s="13"/>
      <c r="J27" s="15"/>
      <c r="K27" s="8"/>
    </row>
    <row r="28" spans="1:11" ht="15" customHeight="1">
      <c r="A28" s="59" t="s">
        <v>13</v>
      </c>
      <c r="B28" s="60"/>
      <c r="C28" s="60"/>
      <c r="D28" s="60"/>
      <c r="E28" s="60"/>
      <c r="F28" s="60"/>
      <c r="G28" s="60"/>
      <c r="H28" s="59"/>
      <c r="I28" s="61"/>
      <c r="J28" s="62"/>
      <c r="K28" s="3"/>
    </row>
    <row r="29" spans="1:11" s="1" customFormat="1" ht="8.2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6"/>
    </row>
    <row r="30" spans="1:11" s="1" customFormat="1" ht="110.25" customHeight="1">
      <c r="A30" s="39" t="s">
        <v>2</v>
      </c>
      <c r="B30" s="87" t="s">
        <v>0</v>
      </c>
      <c r="C30" s="87"/>
      <c r="D30" s="87"/>
      <c r="E30" s="40" t="s">
        <v>5</v>
      </c>
      <c r="F30" s="19" t="s">
        <v>6</v>
      </c>
      <c r="G30" s="19" t="s">
        <v>7</v>
      </c>
      <c r="H30" s="19" t="s">
        <v>1</v>
      </c>
      <c r="I30" s="39" t="s">
        <v>16</v>
      </c>
      <c r="J30" s="88" t="s">
        <v>38</v>
      </c>
      <c r="K30" s="89"/>
    </row>
    <row r="31" spans="1:11" s="4" customFormat="1" ht="16.5" customHeight="1">
      <c r="A31" s="41">
        <v>1</v>
      </c>
      <c r="B31" s="93">
        <v>2</v>
      </c>
      <c r="C31" s="93"/>
      <c r="D31" s="93"/>
      <c r="E31" s="42">
        <v>3</v>
      </c>
      <c r="F31" s="44">
        <v>4</v>
      </c>
      <c r="G31" s="44">
        <v>5</v>
      </c>
      <c r="H31" s="44">
        <v>6</v>
      </c>
      <c r="I31" s="41">
        <v>7</v>
      </c>
      <c r="J31" s="94">
        <v>8</v>
      </c>
      <c r="K31" s="95"/>
    </row>
    <row r="32" spans="1:11" s="70" customFormat="1" ht="15.75">
      <c r="A32" s="65">
        <v>1</v>
      </c>
      <c r="B32" s="90" t="s">
        <v>33</v>
      </c>
      <c r="C32" s="90"/>
      <c r="D32" s="90"/>
      <c r="E32" s="66">
        <v>45</v>
      </c>
      <c r="F32" s="67"/>
      <c r="G32" s="67">
        <v>1</v>
      </c>
      <c r="H32" s="68">
        <v>2</v>
      </c>
      <c r="I32" s="69">
        <f>E32/$F$40*G32*H32</f>
        <v>1.5789473684210527</v>
      </c>
      <c r="J32" s="91"/>
      <c r="K32" s="92"/>
    </row>
    <row r="33" spans="1:11" s="70" customFormat="1" ht="30.75" customHeight="1">
      <c r="A33" s="65">
        <v>2</v>
      </c>
      <c r="B33" s="90" t="s">
        <v>37</v>
      </c>
      <c r="C33" s="90"/>
      <c r="D33" s="90"/>
      <c r="E33" s="66">
        <v>50</v>
      </c>
      <c r="F33" s="67"/>
      <c r="G33" s="67">
        <v>1</v>
      </c>
      <c r="H33" s="68">
        <v>1.75</v>
      </c>
      <c r="I33" s="69">
        <f aca="true" t="shared" si="0" ref="I33:I39">E33/$F$40*G33*H33</f>
        <v>1.5350877192982455</v>
      </c>
      <c r="J33" s="91"/>
      <c r="K33" s="92"/>
    </row>
    <row r="34" spans="1:11" s="70" customFormat="1" ht="15.75" customHeight="1">
      <c r="A34" s="65">
        <v>3</v>
      </c>
      <c r="B34" s="90" t="s">
        <v>41</v>
      </c>
      <c r="C34" s="90"/>
      <c r="D34" s="90"/>
      <c r="E34" s="66">
        <v>35</v>
      </c>
      <c r="F34" s="67"/>
      <c r="G34" s="67">
        <v>1</v>
      </c>
      <c r="H34" s="68">
        <v>1.8</v>
      </c>
      <c r="I34" s="69">
        <f t="shared" si="0"/>
        <v>1.105263157894737</v>
      </c>
      <c r="J34" s="91"/>
      <c r="K34" s="92"/>
    </row>
    <row r="35" spans="1:11" s="70" customFormat="1" ht="15.75" customHeight="1">
      <c r="A35" s="65">
        <v>4</v>
      </c>
      <c r="B35" s="90" t="s">
        <v>42</v>
      </c>
      <c r="C35" s="90"/>
      <c r="D35" s="90"/>
      <c r="E35" s="66">
        <v>30</v>
      </c>
      <c r="F35" s="67"/>
      <c r="G35" s="67">
        <v>2</v>
      </c>
      <c r="H35" s="68">
        <v>1</v>
      </c>
      <c r="I35" s="69">
        <f t="shared" si="0"/>
        <v>1.0526315789473684</v>
      </c>
      <c r="J35" s="91"/>
      <c r="K35" s="92"/>
    </row>
    <row r="36" spans="1:11" s="70" customFormat="1" ht="15.75" customHeight="1">
      <c r="A36" s="65">
        <v>5</v>
      </c>
      <c r="B36" s="90" t="s">
        <v>24</v>
      </c>
      <c r="C36" s="90"/>
      <c r="D36" s="90"/>
      <c r="E36" s="66">
        <v>50</v>
      </c>
      <c r="F36" s="67"/>
      <c r="G36" s="67">
        <v>4</v>
      </c>
      <c r="H36" s="68">
        <v>1.8</v>
      </c>
      <c r="I36" s="69">
        <f t="shared" si="0"/>
        <v>6.315789473684211</v>
      </c>
      <c r="J36" s="91"/>
      <c r="K36" s="92"/>
    </row>
    <row r="37" spans="1:11" s="70" customFormat="1" ht="15.75" customHeight="1">
      <c r="A37" s="65">
        <v>6</v>
      </c>
      <c r="B37" s="90" t="s">
        <v>43</v>
      </c>
      <c r="C37" s="90"/>
      <c r="D37" s="90"/>
      <c r="E37" s="66">
        <v>50</v>
      </c>
      <c r="F37" s="67"/>
      <c r="G37" s="67">
        <v>3</v>
      </c>
      <c r="H37" s="68">
        <v>0.8</v>
      </c>
      <c r="I37" s="69">
        <f t="shared" si="0"/>
        <v>2.1052631578947367</v>
      </c>
      <c r="J37" s="91"/>
      <c r="K37" s="92"/>
    </row>
    <row r="38" spans="1:11" s="70" customFormat="1" ht="15.75">
      <c r="A38" s="65">
        <v>7</v>
      </c>
      <c r="B38" s="90" t="s">
        <v>39</v>
      </c>
      <c r="C38" s="90"/>
      <c r="D38" s="90"/>
      <c r="E38" s="66">
        <v>10</v>
      </c>
      <c r="F38" s="67"/>
      <c r="G38" s="67">
        <v>2</v>
      </c>
      <c r="H38" s="68">
        <v>1.8</v>
      </c>
      <c r="I38" s="69">
        <f t="shared" si="0"/>
        <v>0.631578947368421</v>
      </c>
      <c r="J38" s="91"/>
      <c r="K38" s="92"/>
    </row>
    <row r="39" spans="1:11" s="70" customFormat="1" ht="15" customHeight="1">
      <c r="A39" s="65">
        <v>8</v>
      </c>
      <c r="B39" s="90" t="s">
        <v>40</v>
      </c>
      <c r="C39" s="90"/>
      <c r="D39" s="90"/>
      <c r="E39" s="66">
        <v>7</v>
      </c>
      <c r="F39" s="67"/>
      <c r="G39" s="67">
        <v>2</v>
      </c>
      <c r="H39" s="68">
        <v>1</v>
      </c>
      <c r="I39" s="69">
        <f t="shared" si="0"/>
        <v>0.24561403508771928</v>
      </c>
      <c r="J39" s="91"/>
      <c r="K39" s="92"/>
    </row>
    <row r="40" spans="1:11" ht="15" customHeight="1">
      <c r="A40" s="63"/>
      <c r="B40" s="82" t="s">
        <v>8</v>
      </c>
      <c r="C40" s="83"/>
      <c r="D40" s="84"/>
      <c r="E40" s="64"/>
      <c r="F40" s="20">
        <v>57</v>
      </c>
      <c r="G40" s="20">
        <f>SUM(G32:G39)</f>
        <v>16</v>
      </c>
      <c r="H40" s="21"/>
      <c r="I40" s="33">
        <f>SUM(I32:I39)</f>
        <v>14.57017543859649</v>
      </c>
      <c r="J40" s="85">
        <f>I40/G40</f>
        <v>0.9106359649122806</v>
      </c>
      <c r="K40" s="86"/>
    </row>
    <row r="41" spans="1:10" ht="9" customHeight="1">
      <c r="A41" s="22"/>
      <c r="B41" s="37"/>
      <c r="C41" s="37"/>
      <c r="D41" s="37"/>
      <c r="E41" s="23"/>
      <c r="F41" s="23"/>
      <c r="G41" s="24"/>
      <c r="H41" s="24"/>
      <c r="I41" s="16"/>
      <c r="J41" s="25"/>
    </row>
    <row r="42" spans="1:11" ht="15.75">
      <c r="A42" s="10"/>
      <c r="B42" s="79" t="s">
        <v>48</v>
      </c>
      <c r="C42" s="12"/>
      <c r="D42" s="12"/>
      <c r="E42" s="12"/>
      <c r="F42" s="12"/>
      <c r="G42" s="13"/>
      <c r="H42" s="14"/>
      <c r="I42" s="13"/>
      <c r="J42" s="15"/>
      <c r="K42" s="8"/>
    </row>
    <row r="43" spans="1:11" ht="15" customHeight="1">
      <c r="A43" s="59" t="s">
        <v>20</v>
      </c>
      <c r="B43" s="60"/>
      <c r="C43" s="60"/>
      <c r="D43" s="60"/>
      <c r="E43" s="60"/>
      <c r="F43" s="60"/>
      <c r="G43" s="60"/>
      <c r="H43" s="59"/>
      <c r="I43" s="61"/>
      <c r="J43" s="62"/>
      <c r="K43" s="8"/>
    </row>
    <row r="44" spans="1:10" ht="8.25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1" ht="114">
      <c r="A45" s="26" t="s">
        <v>2</v>
      </c>
      <c r="B45" s="35" t="s">
        <v>11</v>
      </c>
      <c r="C45" s="35" t="s">
        <v>9</v>
      </c>
      <c r="D45" s="19" t="s">
        <v>15</v>
      </c>
      <c r="E45" s="19" t="s">
        <v>10</v>
      </c>
      <c r="F45" s="40" t="s">
        <v>21</v>
      </c>
      <c r="G45" s="19" t="s">
        <v>22</v>
      </c>
      <c r="H45" s="19" t="s">
        <v>3</v>
      </c>
      <c r="I45" s="19" t="s">
        <v>4</v>
      </c>
      <c r="J45" s="19" t="s">
        <v>12</v>
      </c>
      <c r="K45" s="19" t="s">
        <v>23</v>
      </c>
    </row>
    <row r="46" spans="1:11" ht="15" customHeight="1">
      <c r="A46" s="34">
        <v>1</v>
      </c>
      <c r="B46" s="38">
        <v>2</v>
      </c>
      <c r="C46" s="38">
        <v>3</v>
      </c>
      <c r="D46" s="34">
        <v>4</v>
      </c>
      <c r="E46" s="34">
        <v>5</v>
      </c>
      <c r="F46" s="44">
        <v>6</v>
      </c>
      <c r="G46" s="44">
        <v>7</v>
      </c>
      <c r="H46" s="44">
        <v>8</v>
      </c>
      <c r="I46" s="44">
        <v>9</v>
      </c>
      <c r="J46" s="44">
        <v>10</v>
      </c>
      <c r="K46" s="44">
        <v>11</v>
      </c>
    </row>
    <row r="47" spans="1:11" ht="20.25" customHeight="1">
      <c r="A47" s="54">
        <v>1</v>
      </c>
      <c r="B47" s="55">
        <v>9590</v>
      </c>
      <c r="C47" s="56">
        <v>22</v>
      </c>
      <c r="D47" s="57">
        <v>436</v>
      </c>
      <c r="E47" s="58">
        <v>40</v>
      </c>
      <c r="F47" s="56">
        <v>10</v>
      </c>
      <c r="G47" s="57">
        <f>D47*(100+F47)/E47</f>
        <v>1199</v>
      </c>
      <c r="H47" s="52">
        <f>F40</f>
        <v>57</v>
      </c>
      <c r="I47" s="52">
        <f>G40</f>
        <v>16</v>
      </c>
      <c r="J47" s="53">
        <f>J40</f>
        <v>0.9106359649122806</v>
      </c>
      <c r="K47" s="71">
        <f>G47*H47*I47*J47</f>
        <v>995769.4999999999</v>
      </c>
    </row>
    <row r="48" spans="1:10" ht="9" customHeight="1">
      <c r="A48" s="17"/>
      <c r="B48" s="23"/>
      <c r="C48" s="27"/>
      <c r="D48" s="27"/>
      <c r="E48" s="27"/>
      <c r="F48" s="32"/>
      <c r="G48" s="29"/>
      <c r="H48" s="28"/>
      <c r="I48" s="29"/>
      <c r="J48" s="30"/>
    </row>
    <row r="49" spans="1:10" ht="9" customHeight="1">
      <c r="A49" s="17"/>
      <c r="B49" s="23"/>
      <c r="C49" s="72"/>
      <c r="D49" s="72"/>
      <c r="E49" s="72"/>
      <c r="F49" s="32"/>
      <c r="G49" s="16"/>
      <c r="H49" s="73"/>
      <c r="I49" s="16"/>
      <c r="J49" s="30"/>
    </row>
    <row r="50" spans="1:11" ht="15.75">
      <c r="A50" s="10"/>
      <c r="B50" s="79" t="s">
        <v>49</v>
      </c>
      <c r="C50" s="12"/>
      <c r="D50" s="12"/>
      <c r="E50" s="12"/>
      <c r="F50" s="12"/>
      <c r="G50" s="13"/>
      <c r="H50" s="14"/>
      <c r="I50" s="13"/>
      <c r="J50" s="15"/>
      <c r="K50" s="8"/>
    </row>
    <row r="51" spans="1:11" ht="15" customHeight="1">
      <c r="A51" s="59" t="s">
        <v>45</v>
      </c>
      <c r="B51" s="5"/>
      <c r="C51" s="5"/>
      <c r="D51" s="5"/>
      <c r="E51" s="5"/>
      <c r="F51" s="5"/>
      <c r="G51" s="5"/>
      <c r="H51" s="5"/>
      <c r="I51" s="5"/>
      <c r="J51" s="76"/>
      <c r="K51" s="3"/>
    </row>
    <row r="52" spans="1:10" s="7" customFormat="1" ht="9.75" customHeight="1">
      <c r="A52" s="17"/>
      <c r="B52" s="9"/>
      <c r="C52" s="9"/>
      <c r="D52" s="9"/>
      <c r="E52" s="9"/>
      <c r="F52" s="9"/>
      <c r="G52" s="9"/>
      <c r="H52" s="9"/>
      <c r="I52" s="9"/>
      <c r="J52" s="31"/>
    </row>
    <row r="53" spans="1:11" ht="85.5" customHeight="1">
      <c r="A53" s="26" t="s">
        <v>2</v>
      </c>
      <c r="B53" s="103" t="s">
        <v>30</v>
      </c>
      <c r="C53" s="104"/>
      <c r="D53" s="87" t="s">
        <v>46</v>
      </c>
      <c r="E53" s="87"/>
      <c r="F53" s="87"/>
      <c r="G53" s="87" t="s">
        <v>29</v>
      </c>
      <c r="H53" s="87"/>
      <c r="I53" s="87" t="s">
        <v>14</v>
      </c>
      <c r="J53" s="87"/>
      <c r="K53" s="3"/>
    </row>
    <row r="54" spans="1:11" s="25" customFormat="1" ht="14.25" customHeight="1">
      <c r="A54" s="44">
        <v>1</v>
      </c>
      <c r="B54" s="98">
        <v>2</v>
      </c>
      <c r="C54" s="99"/>
      <c r="D54" s="93">
        <v>3</v>
      </c>
      <c r="E54" s="93"/>
      <c r="F54" s="93"/>
      <c r="G54" s="93">
        <v>4</v>
      </c>
      <c r="H54" s="93"/>
      <c r="I54" s="93">
        <v>5</v>
      </c>
      <c r="J54" s="93"/>
      <c r="K54" s="77"/>
    </row>
    <row r="55" spans="1:11" ht="15" customHeight="1">
      <c r="A55" s="54">
        <v>1</v>
      </c>
      <c r="B55" s="100">
        <f>K47</f>
        <v>995769.4999999999</v>
      </c>
      <c r="C55" s="101"/>
      <c r="D55" s="102">
        <v>3.505</v>
      </c>
      <c r="E55" s="102"/>
      <c r="F55" s="102"/>
      <c r="G55" s="96">
        <f>B55*D55</f>
        <v>3490172.0974999997</v>
      </c>
      <c r="H55" s="96"/>
      <c r="I55" s="97">
        <f>G55*1.18</f>
        <v>4118403.0750499996</v>
      </c>
      <c r="J55" s="97"/>
      <c r="K55" s="5"/>
    </row>
    <row r="61" ht="15" customHeight="1">
      <c r="K61" s="3"/>
    </row>
    <row r="64" ht="15" customHeight="1">
      <c r="K64" s="75"/>
    </row>
  </sheetData>
  <mergeCells count="36">
    <mergeCell ref="J37:K37"/>
    <mergeCell ref="J38:K38"/>
    <mergeCell ref="J40:K40"/>
    <mergeCell ref="J32:K32"/>
    <mergeCell ref="J39:K39"/>
    <mergeCell ref="B32:D32"/>
    <mergeCell ref="B39:D39"/>
    <mergeCell ref="B40:D40"/>
    <mergeCell ref="B33:D33"/>
    <mergeCell ref="J33:K33"/>
    <mergeCell ref="B34:D34"/>
    <mergeCell ref="B35:D35"/>
    <mergeCell ref="B36:D36"/>
    <mergeCell ref="B37:D37"/>
    <mergeCell ref="B38:D38"/>
    <mergeCell ref="J34:K34"/>
    <mergeCell ref="J35:K35"/>
    <mergeCell ref="J36:K36"/>
    <mergeCell ref="A3:J3"/>
    <mergeCell ref="A4:J4"/>
    <mergeCell ref="J30:K30"/>
    <mergeCell ref="J31:K31"/>
    <mergeCell ref="B31:D31"/>
    <mergeCell ref="B30:D30"/>
    <mergeCell ref="B54:C54"/>
    <mergeCell ref="B55:C55"/>
    <mergeCell ref="D53:F53"/>
    <mergeCell ref="D54:F54"/>
    <mergeCell ref="D55:F55"/>
    <mergeCell ref="B53:C53"/>
    <mergeCell ref="G54:H54"/>
    <mergeCell ref="G55:H55"/>
    <mergeCell ref="I53:J53"/>
    <mergeCell ref="I54:J54"/>
    <mergeCell ref="I55:J55"/>
    <mergeCell ref="G53:H53"/>
  </mergeCells>
  <printOptions horizontalCentered="1"/>
  <pageMargins left="0.4724409448818898" right="0.35433070866141736" top="0.6299212598425197" bottom="0.5905511811023623" header="0.2755905511811024" footer="0.2362204724409449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Данилин Павел Васильевич</dc:creator>
  <cp:keywords/>
  <dc:description/>
  <cp:lastModifiedBy>alex</cp:lastModifiedBy>
  <cp:lastPrinted>2016-07-17T18:17:24Z</cp:lastPrinted>
  <dcterms:created xsi:type="dcterms:W3CDTF">2015-08-27T13:09:09Z</dcterms:created>
  <dcterms:modified xsi:type="dcterms:W3CDTF">2016-07-17T18:19:41Z</dcterms:modified>
  <cp:category/>
  <cp:version/>
  <cp:contentType/>
  <cp:contentStatus/>
</cp:coreProperties>
</file>